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F8" i="1"/>
  <c r="F49" i="1"/>
  <c r="F48" i="1"/>
  <c r="F30" i="1"/>
  <c r="F29" i="1" s="1"/>
  <c r="F45" i="1"/>
  <c r="F56" i="1"/>
  <c r="F55" i="1"/>
  <c r="F54" i="1" s="1"/>
  <c r="F53" i="1"/>
  <c r="F52" i="1"/>
  <c r="F51" i="1"/>
  <c r="F50" i="1"/>
  <c r="D47" i="1"/>
  <c r="D29" i="1"/>
  <c r="D54" i="1"/>
  <c r="D58" i="1" s="1"/>
  <c r="F46" i="1"/>
  <c r="F57" i="1"/>
  <c r="F44" i="1"/>
  <c r="F43" i="1"/>
  <c r="F42" i="1"/>
  <c r="F41" i="1"/>
  <c r="F40" i="1"/>
  <c r="F39" i="1"/>
  <c r="F36" i="1"/>
  <c r="F35" i="1"/>
  <c r="F32" i="1"/>
  <c r="F31" i="1"/>
  <c r="F24" i="1"/>
  <c r="F23" i="1"/>
  <c r="F21" i="1"/>
  <c r="F20" i="1"/>
  <c r="F19" i="1"/>
  <c r="F18" i="1"/>
  <c r="D15" i="1"/>
  <c r="F62" i="1"/>
  <c r="F59" i="1"/>
  <c r="F61" i="1"/>
  <c r="F13" i="1"/>
  <c r="F12" i="1"/>
  <c r="F9" i="1"/>
  <c r="D6" i="1"/>
  <c r="F47" i="1" l="1"/>
  <c r="F15" i="1"/>
  <c r="F6" i="1"/>
  <c r="F58" i="1" l="1"/>
  <c r="F63" i="1" s="1"/>
  <c r="E13" i="1"/>
  <c r="E48" i="1" l="1"/>
  <c r="E8" i="1"/>
  <c r="E17" i="1"/>
  <c r="E30" i="1"/>
  <c r="E23" i="1"/>
  <c r="E20" i="1"/>
  <c r="E19" i="1"/>
  <c r="D63" i="1" l="1"/>
  <c r="G58" i="1"/>
  <c r="G63" i="1" s="1"/>
  <c r="E59" i="1"/>
  <c r="E52" i="1"/>
  <c r="E51" i="1"/>
  <c r="E29" i="1"/>
  <c r="E33" i="1"/>
  <c r="E21" i="1"/>
  <c r="E24" i="1" l="1"/>
  <c r="E61" i="1" l="1"/>
  <c r="E50" i="1"/>
  <c r="E53" i="1"/>
  <c r="E38" i="1"/>
  <c r="E32" i="1"/>
  <c r="E31" i="1"/>
  <c r="E57" i="1"/>
  <c r="E47" i="1" l="1"/>
  <c r="E26" i="1"/>
  <c r="E18" i="1"/>
  <c r="E15" i="1" s="1"/>
  <c r="E9" i="1"/>
  <c r="E12" i="1"/>
  <c r="E6" i="1" l="1"/>
  <c r="E25" i="1"/>
  <c r="E58" i="1" l="1"/>
  <c r="E63" i="1" s="1"/>
</calcChain>
</file>

<file path=xl/sharedStrings.xml><?xml version="1.0" encoding="utf-8"?>
<sst xmlns="http://schemas.openxmlformats.org/spreadsheetml/2006/main" count="79" uniqueCount="62">
  <si>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</si>
  <si>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</si>
  <si>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</si>
  <si>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</si>
  <si>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</si>
  <si>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</si>
  <si>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</si>
  <si>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</si>
  <si>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</si>
  <si>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</si>
  <si>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</si>
  <si>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</si>
  <si>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</si>
  <si>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съем показаний индив.приб.учета</t>
  </si>
  <si>
    <t>уборка мусорной площадки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</si>
  <si>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</si>
  <si>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</si>
  <si>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</si>
  <si>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</si>
  <si>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</si>
  <si>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</si>
  <si>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</si>
  <si>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Обслуживание УУТЭ</t>
  </si>
  <si>
    <t>Услуги по уборке и благоустр.территории</t>
  </si>
  <si>
    <t>ИТОГО: Содержание и ремонт</t>
  </si>
  <si>
    <t>ж.д.по ул.Беляева 16</t>
  </si>
  <si>
    <t xml:space="preserve">Услуги по уборке МОП </t>
  </si>
  <si>
    <t>сайты УК и ГИС техподдержка,сопровождение 1С</t>
  </si>
  <si>
    <t xml:space="preserve">з/плата обслуживающего  перс и налоги от 3/пл </t>
  </si>
  <si>
    <t>Тариф 2019</t>
  </si>
  <si>
    <t>озеленение-7625 ,покос26027,89 чистка снега-5275</t>
  </si>
  <si>
    <t>покраска бардюров1500 инвентарь,1999,граффити591</t>
  </si>
  <si>
    <t>Благоустройство территории и детс. Площадки</t>
  </si>
  <si>
    <t>Металлопластик.окно6451, инвентарь,х/тов.3007,48</t>
  </si>
  <si>
    <t>замок навесной3786,трансформатор тока2898</t>
  </si>
  <si>
    <t>услуги электрика</t>
  </si>
  <si>
    <t>электроматериалы15736,30,ремонт решетки тех.этажа</t>
  </si>
  <si>
    <t>дезобработка1179,6,уборка тех.этажа1958,адр.табличка</t>
  </si>
  <si>
    <t>Факт</t>
  </si>
  <si>
    <t>Обеспечение вывоза бытовых отходов</t>
  </si>
  <si>
    <t>гидроопресс4836,подготовка к отоп.сезону91063</t>
  </si>
  <si>
    <t>изгот.ключей480,пломбы1078,сантехматериалы11697,20</t>
  </si>
  <si>
    <t>ремонт канализ.18440,71,уборка кирпича с фасада22000</t>
  </si>
  <si>
    <t>Замена профнастила на входах в подъезды</t>
  </si>
  <si>
    <t>Косметический ремонт пандуса</t>
  </si>
  <si>
    <t>Ремонт козырьков подъездов</t>
  </si>
  <si>
    <t>Ремонт кровли17478,ремонт цоколя и фасада 6612</t>
  </si>
  <si>
    <t xml:space="preserve">Ремонт парапета на крышу </t>
  </si>
  <si>
    <t>укладка плитки входы 3 подъезд,пандус</t>
  </si>
  <si>
    <t>Ремонт плитки27580,штукатурка и покраска цоколя3500</t>
  </si>
  <si>
    <t>насос2471,ремонт водоснабжения 8109,76,</t>
  </si>
  <si>
    <t>Ремонт переходных балконов</t>
  </si>
  <si>
    <t>услуги ркц,паспорный стол</t>
  </si>
  <si>
    <t>аренда,охрана офис-89808,64 общ/хоз 31000</t>
  </si>
  <si>
    <t>юр.услуг84094,почтовые расх-3583,88,выпиЕГРЮЛ3324,75</t>
  </si>
  <si>
    <t>,оргтехника30886,2,катридж-4508,29,эл.отч7205,05</t>
  </si>
  <si>
    <t>канцтов5663,47;связь- 9659,42руб.)</t>
  </si>
  <si>
    <t xml:space="preserve">услуги банка- 66928,28  гсм-19667,66 </t>
  </si>
  <si>
    <t>Прочие услуги</t>
  </si>
  <si>
    <t>Стоимость работ и услуг</t>
  </si>
  <si>
    <t xml:space="preserve"> за 2019год</t>
  </si>
  <si>
    <t xml:space="preserve">ОТЧЕТ по статье "содержание и ремонт жилья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</si>
</sst>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color rgb="FFFF0000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7" xfId="0" applyBorder="1"/>
    <xf numFmtId="0" fontId="2" fillId="0" borderId="0" xfId="0" applyFont="1" applyAlignment="1"/>
    <xf numFmtId="0" fontId="4" fillId="0" borderId="12" xfId="0" applyFont="1" applyBorder="1"/>
    <xf numFmtId="2" fontId="0" fillId="0" borderId="0" xfId="0" applyNumberFormat="1"/>
    <xf numFmtId="0" fontId="6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8" fillId="0" borderId="1" xfId="0" applyFont="1" applyBorder="1"/>
    <xf numFmtId="0" fontId="9" fillId="0" borderId="11" xfId="0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10" xfId="0" applyFont="1" applyBorder="1"/>
    <xf numFmtId="2" fontId="8" fillId="0" borderId="2" xfId="0" applyNumberFormat="1" applyFont="1" applyBorder="1"/>
    <xf numFmtId="0" fontId="10" fillId="0" borderId="3" xfId="0" applyFont="1" applyBorder="1"/>
    <xf numFmtId="0" fontId="10" fillId="0" borderId="8" xfId="0" applyFont="1" applyBorder="1"/>
    <xf numFmtId="2" fontId="10" fillId="0" borderId="3" xfId="0" applyNumberFormat="1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2" xfId="0" applyFont="1" applyBorder="1"/>
    <xf numFmtId="2" fontId="2" fillId="0" borderId="2" xfId="0" applyNumberFormat="1" applyFont="1" applyBorder="1"/>
    <xf numFmtId="0" fontId="8" fillId="0" borderId="6" xfId="0" applyFont="1" applyBorder="1"/>
    <xf numFmtId="0" fontId="9" fillId="0" borderId="13" xfId="0" applyFont="1" applyBorder="1"/>
    <xf numFmtId="2" fontId="8" fillId="0" borderId="6" xfId="0" applyNumberFormat="1" applyFont="1" applyBorder="1"/>
    <xf numFmtId="0" fontId="9" fillId="0" borderId="8" xfId="0" applyFont="1" applyBorder="1"/>
    <xf numFmtId="0" fontId="8" fillId="0" borderId="3" xfId="0" applyFont="1" applyBorder="1"/>
    <xf numFmtId="0" fontId="9" fillId="0" borderId="3" xfId="0" applyFont="1" applyBorder="1"/>
    <xf numFmtId="2" fontId="8" fillId="0" borderId="3" xfId="0" applyNumberFormat="1" applyFont="1" applyBorder="1"/>
    <xf numFmtId="0" fontId="10" fillId="0" borderId="9" xfId="0" applyFont="1" applyBorder="1"/>
    <xf numFmtId="0" fontId="10" fillId="0" borderId="1" xfId="0" applyFont="1" applyBorder="1"/>
    <xf numFmtId="0" fontId="2" fillId="0" borderId="7" xfId="0" applyFont="1" applyBorder="1"/>
    <xf numFmtId="0" fontId="2" fillId="0" borderId="4" xfId="0" applyFont="1" applyBorder="1"/>
    <xf numFmtId="2" fontId="10" fillId="0" borderId="1" xfId="0" applyNumberFormat="1" applyFont="1" applyBorder="1"/>
    <xf numFmtId="0" fontId="10" fillId="0" borderId="7" xfId="0" applyFont="1" applyBorder="1"/>
    <xf numFmtId="0" fontId="9" fillId="0" borderId="6" xfId="0" applyFont="1" applyBorder="1"/>
    <xf numFmtId="0" fontId="10" fillId="0" borderId="5" xfId="0" applyFont="1" applyBorder="1"/>
    <xf numFmtId="2" fontId="8" fillId="0" borderId="5" xfId="0" applyNumberFormat="1" applyFont="1" applyBorder="1"/>
    <xf numFmtId="2" fontId="9" fillId="0" borderId="6" xfId="0" applyNumberFormat="1" applyFont="1" applyBorder="1"/>
    <xf numFmtId="0" fontId="8" fillId="0" borderId="5" xfId="0" applyFont="1" applyBorder="1"/>
    <xf numFmtId="0" fontId="4" fillId="2" borderId="6" xfId="0" applyFont="1" applyFill="1" applyBorder="1"/>
    <xf numFmtId="0" fontId="9" fillId="2" borderId="6" xfId="0" applyFont="1" applyFill="1" applyBorder="1"/>
    <xf numFmtId="2" fontId="8" fillId="2" borderId="6" xfId="0" applyNumberFormat="1" applyFont="1" applyFill="1" applyBorder="1"/>
    <xf numFmtId="0" fontId="8" fillId="2" borderId="5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/>
    <xf numFmtId="0" fontId="10" fillId="0" borderId="6" xfId="0" applyFont="1" applyBorder="1"/>
    <xf numFmtId="2" fontId="9" fillId="0" borderId="3" xfId="0" applyNumberFormat="1" applyFont="1" applyBorder="1"/>
    <xf numFmtId="0" fontId="9" fillId="2" borderId="1" xfId="0" applyFont="1" applyFill="1" applyBorder="1"/>
    <xf numFmtId="0" fontId="8" fillId="0" borderId="14" xfId="0" applyFont="1" applyBorder="1"/>
    <xf numFmtId="0" fontId="12" fillId="0" borderId="0" xfId="0" applyFont="1"/>
    <xf numFmtId="2" fontId="10" fillId="0" borderId="2" xfId="0" applyNumberFormat="1" applyFont="1" applyBorder="1"/>
    <xf numFmtId="2" fontId="8" fillId="0" borderId="13" xfId="0" applyNumberFormat="1" applyFont="1" applyBorder="1"/>
    <xf numFmtId="2" fontId="11" fillId="0" borderId="6" xfId="0" applyNumberFormat="1" applyFont="1" applyBorder="1"/>
    <xf numFmtId="0" fontId="8" fillId="0" borderId="4" xfId="0" applyFont="1" applyBorder="1"/>
    <xf numFmtId="0" fontId="2" fillId="0" borderId="6" xfId="0" applyFont="1" applyBorder="1"/>
    <xf numFmtId="2" fontId="2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Normal="100" workbookViewId="0">
      <selection activeCell="D2" sqref="D2"/>
    </sheetView>
  </sheetViews>
  <sheetFormatPr defaultRowHeight="13.2" x14ac:dyDescent="0.25"/>
  <cols>
    <col min="1" max="1" width="5.88671875" customWidth="1"/>
    <col min="2" max="2" width="63.21875" customWidth="1"/>
    <col min="3" max="3" width="8" customWidth="1"/>
    <col min="4" max="4" width="27.109375" customWidth="1"/>
    <col min="5" max="5" width="10.88671875" hidden="1" customWidth="1"/>
    <col min="6" max="6" width="10.5546875" hidden="1" customWidth="1"/>
    <col min="7" max="7" width="13" hidden="1" customWidth="1"/>
    <col min="8" max="8" width="12" customWidth="1"/>
  </cols>
  <sheetData>
    <row r="1" spans="1:8" ht="17.399999999999999" x14ac:dyDescent="0.3">
      <c r="A1" s="17"/>
      <c r="B1" s="24" t="s">
        <v>61</v>
      </c>
      <c r="C1" s="24"/>
      <c r="D1" s="24"/>
      <c r="E1" s="25"/>
      <c r="F1" s="26"/>
      <c r="G1" s="2"/>
      <c r="H1" s="6"/>
    </row>
    <row r="2" spans="1:8" ht="17.399999999999999" x14ac:dyDescent="0.3">
      <c r="A2" s="1"/>
      <c r="B2" s="21" t="s">
        <v>25</v>
      </c>
      <c r="C2" s="21"/>
      <c r="D2" s="22"/>
      <c r="E2" s="21"/>
      <c r="F2" s="23"/>
      <c r="G2" s="2"/>
      <c r="H2" s="6"/>
    </row>
    <row r="3" spans="1:8" ht="15.6" thickBot="1" x14ac:dyDescent="0.3">
      <c r="A3" s="1"/>
      <c r="B3" s="1"/>
      <c r="C3" s="20"/>
      <c r="D3" s="1"/>
      <c r="E3" s="1"/>
      <c r="F3" s="72">
        <v>14864</v>
      </c>
      <c r="G3" s="72"/>
    </row>
    <row r="4" spans="1:8" ht="15" x14ac:dyDescent="0.25">
      <c r="A4" s="7" t="s">
        <v>0</v>
      </c>
      <c r="B4" s="27" t="s">
        <v>2</v>
      </c>
      <c r="C4" s="27" t="s">
        <v>4</v>
      </c>
      <c r="D4" s="65" t="s">
        <v>59</v>
      </c>
      <c r="E4" s="27" t="s">
        <v>21</v>
      </c>
      <c r="F4" s="27"/>
      <c r="G4" s="27" t="s">
        <v>29</v>
      </c>
    </row>
    <row r="5" spans="1:8" ht="23.25" customHeight="1" thickBot="1" x14ac:dyDescent="0.3">
      <c r="A5" s="3"/>
      <c r="B5" s="28"/>
      <c r="C5" s="29" t="s">
        <v>3</v>
      </c>
      <c r="D5" s="66" t="s">
        <v>60</v>
      </c>
      <c r="E5" s="29" t="s">
        <v>1</v>
      </c>
      <c r="F5" s="66" t="s">
        <v>38</v>
      </c>
      <c r="G5" s="66" t="s">
        <v>1</v>
      </c>
    </row>
    <row r="6" spans="1:8" ht="15.6" x14ac:dyDescent="0.3">
      <c r="A6" s="11">
        <v>1</v>
      </c>
      <c r="B6" s="30" t="s">
        <v>18</v>
      </c>
      <c r="C6" s="31" t="s">
        <v>9</v>
      </c>
      <c r="D6" s="32">
        <f>D8+D9+D12+D13+D14</f>
        <v>345236.69</v>
      </c>
      <c r="E6" s="32" t="e">
        <f>E8+E9+E12+#REF!+E13</f>
        <v>#DIV/0!</v>
      </c>
      <c r="F6" s="32">
        <f>F8+F9+F12+F13+F14</f>
        <v>1.9355304202547541</v>
      </c>
      <c r="G6" s="32">
        <v>1.86</v>
      </c>
    </row>
    <row r="7" spans="1:8" ht="10.8" customHeight="1" thickBot="1" x14ac:dyDescent="0.35">
      <c r="A7" s="13"/>
      <c r="B7" s="33"/>
      <c r="C7" s="34"/>
      <c r="D7" s="35"/>
      <c r="E7" s="35"/>
      <c r="F7" s="35"/>
      <c r="G7" s="35"/>
    </row>
    <row r="8" spans="1:8" ht="18" customHeight="1" x14ac:dyDescent="0.3">
      <c r="A8" s="10"/>
      <c r="B8" s="36" t="s">
        <v>23</v>
      </c>
      <c r="C8" s="37" t="s">
        <v>9</v>
      </c>
      <c r="D8" s="38">
        <v>298500</v>
      </c>
      <c r="E8" s="38" t="e">
        <f>D8/12/G3</f>
        <v>#DIV/0!</v>
      </c>
      <c r="F8" s="38">
        <f>D8/12/F3</f>
        <v>1.6735064585575887</v>
      </c>
      <c r="G8" s="38"/>
    </row>
    <row r="9" spans="1:8" ht="18" customHeight="1" x14ac:dyDescent="0.3">
      <c r="A9" s="10"/>
      <c r="B9" s="36" t="s">
        <v>30</v>
      </c>
      <c r="C9" s="37" t="s">
        <v>9</v>
      </c>
      <c r="D9" s="38">
        <v>38927.89</v>
      </c>
      <c r="E9" s="38" t="e">
        <f>D9/12/G3</f>
        <v>#DIV/0!</v>
      </c>
      <c r="F9" s="38">
        <f>D9/12/F3</f>
        <v>0.21824480848582706</v>
      </c>
      <c r="G9" s="38"/>
    </row>
    <row r="10" spans="1:8" ht="18" hidden="1" customHeight="1" x14ac:dyDescent="0.3">
      <c r="A10" s="10"/>
      <c r="B10" s="36"/>
      <c r="C10" s="37"/>
      <c r="D10" s="38"/>
      <c r="E10" s="38"/>
      <c r="F10" s="38"/>
      <c r="G10" s="38"/>
    </row>
    <row r="11" spans="1:8" ht="18" hidden="1" customHeight="1" x14ac:dyDescent="0.3">
      <c r="A11" s="10"/>
      <c r="B11" s="36"/>
      <c r="C11" s="37"/>
      <c r="D11" s="38"/>
      <c r="E11" s="38"/>
      <c r="F11" s="38"/>
      <c r="G11" s="38"/>
    </row>
    <row r="12" spans="1:8" ht="18" customHeight="1" x14ac:dyDescent="0.3">
      <c r="A12" s="10"/>
      <c r="B12" s="36" t="s">
        <v>31</v>
      </c>
      <c r="C12" s="37" t="s">
        <v>9</v>
      </c>
      <c r="D12" s="38">
        <v>4090</v>
      </c>
      <c r="E12" s="38" t="e">
        <f>D12/12/G3</f>
        <v>#DIV/0!</v>
      </c>
      <c r="F12" s="38">
        <f>D12/12/F3</f>
        <v>2.2930121994976675E-2</v>
      </c>
      <c r="G12" s="38"/>
    </row>
    <row r="13" spans="1:8" ht="18" customHeight="1" x14ac:dyDescent="0.3">
      <c r="A13" s="10"/>
      <c r="B13" s="36" t="s">
        <v>32</v>
      </c>
      <c r="C13" s="37" t="s">
        <v>9</v>
      </c>
      <c r="D13" s="38">
        <v>3718.8</v>
      </c>
      <c r="E13" s="38" t="e">
        <f>D13/12/G3</f>
        <v>#DIV/0!</v>
      </c>
      <c r="F13" s="69">
        <f>D13/12/F3</f>
        <v>2.0849031216361683E-2</v>
      </c>
      <c r="G13" s="38"/>
    </row>
    <row r="14" spans="1:8" ht="18" customHeight="1" thickBot="1" x14ac:dyDescent="0.35">
      <c r="A14" s="10"/>
      <c r="B14" s="36"/>
      <c r="C14" s="37"/>
      <c r="D14" s="38"/>
      <c r="E14" s="38"/>
      <c r="F14" s="38"/>
      <c r="G14" s="38"/>
    </row>
    <row r="15" spans="1:8" ht="15.6" x14ac:dyDescent="0.3">
      <c r="A15" s="12">
        <v>2</v>
      </c>
      <c r="B15" s="30" t="s">
        <v>6</v>
      </c>
      <c r="C15" s="39" t="s">
        <v>9</v>
      </c>
      <c r="D15" s="32">
        <f>D17+D18+D19+D20+D21+D23+D24</f>
        <v>890245.26</v>
      </c>
      <c r="E15" s="32" t="e">
        <f>E17+E18+E19+E20+E21+E24+E23</f>
        <v>#DIV/0!</v>
      </c>
      <c r="F15" s="32">
        <f>F17+F18+F19+F20+F21+F23+F24</f>
        <v>4.7750840009246227</v>
      </c>
      <c r="G15" s="32">
        <v>3.06</v>
      </c>
    </row>
    <row r="16" spans="1:8" ht="15" customHeight="1" thickBot="1" x14ac:dyDescent="0.35">
      <c r="A16" s="14"/>
      <c r="B16" s="33" t="s">
        <v>5</v>
      </c>
      <c r="C16" s="40"/>
      <c r="D16" s="35"/>
      <c r="E16" s="35"/>
      <c r="F16" s="35"/>
      <c r="G16" s="35"/>
    </row>
    <row r="17" spans="1:7" ht="20.25" customHeight="1" x14ac:dyDescent="0.3">
      <c r="A17" s="5"/>
      <c r="B17" s="36" t="s">
        <v>26</v>
      </c>
      <c r="C17" s="36" t="s">
        <v>9</v>
      </c>
      <c r="D17" s="38">
        <v>345600</v>
      </c>
      <c r="E17" s="38" t="e">
        <f>D17/12/G3</f>
        <v>#DIV/0!</v>
      </c>
      <c r="F17" s="38">
        <f>D17/12/F3</f>
        <v>1.9375672766415502</v>
      </c>
      <c r="G17" s="38"/>
    </row>
    <row r="18" spans="1:7" ht="20.25" customHeight="1" x14ac:dyDescent="0.3">
      <c r="A18" s="5"/>
      <c r="B18" s="36" t="s">
        <v>33</v>
      </c>
      <c r="C18" s="36" t="s">
        <v>9</v>
      </c>
      <c r="D18" s="38">
        <v>9458.48</v>
      </c>
      <c r="E18" s="38" t="e">
        <f>D18/12/G3</f>
        <v>#DIV/0!</v>
      </c>
      <c r="F18" s="38">
        <f>D18/12/F3</f>
        <v>5.3027897380696083E-2</v>
      </c>
      <c r="G18" s="38"/>
    </row>
    <row r="19" spans="1:7" ht="20.25" customHeight="1" x14ac:dyDescent="0.3">
      <c r="A19" s="5"/>
      <c r="B19" s="36" t="s">
        <v>37</v>
      </c>
      <c r="C19" s="36" t="s">
        <v>9</v>
      </c>
      <c r="D19" s="38">
        <v>3333.48</v>
      </c>
      <c r="E19" s="38" t="e">
        <f>D19/G3/12</f>
        <v>#DIV/0!</v>
      </c>
      <c r="F19" s="38">
        <f>D19/12/F3</f>
        <v>1.8688778256189451E-2</v>
      </c>
      <c r="G19" s="38"/>
    </row>
    <row r="20" spans="1:7" ht="20.25" customHeight="1" x14ac:dyDescent="0.3">
      <c r="A20" s="5"/>
      <c r="B20" s="36" t="s">
        <v>13</v>
      </c>
      <c r="C20" s="36"/>
      <c r="D20" s="38">
        <v>308800</v>
      </c>
      <c r="E20" s="38" t="e">
        <f>D20/12/G3</f>
        <v>#DIV/0!</v>
      </c>
      <c r="F20" s="38">
        <f>D20/13/F3</f>
        <v>1.5980789931274322</v>
      </c>
      <c r="G20" s="38"/>
    </row>
    <row r="21" spans="1:7" ht="20.25" customHeight="1" x14ac:dyDescent="0.3">
      <c r="A21" s="5"/>
      <c r="B21" s="36" t="s">
        <v>34</v>
      </c>
      <c r="C21" s="36"/>
      <c r="D21" s="38">
        <v>6684</v>
      </c>
      <c r="E21" s="38" t="e">
        <f>D21/G3/12</f>
        <v>#DIV/0!</v>
      </c>
      <c r="F21" s="38">
        <f>D21/12/F3</f>
        <v>3.7473089343379978E-2</v>
      </c>
      <c r="G21" s="38"/>
    </row>
    <row r="22" spans="1:7" ht="19.8" hidden="1" customHeight="1" x14ac:dyDescent="0.3">
      <c r="A22" s="5"/>
      <c r="B22" s="36"/>
      <c r="C22" s="36"/>
      <c r="D22" s="38"/>
      <c r="E22" s="38"/>
      <c r="F22" s="38"/>
      <c r="G22" s="38"/>
    </row>
    <row r="23" spans="1:7" ht="19.8" customHeight="1" x14ac:dyDescent="0.3">
      <c r="A23" s="5"/>
      <c r="B23" s="36" t="s">
        <v>35</v>
      </c>
      <c r="C23" s="36"/>
      <c r="D23" s="38">
        <v>192000</v>
      </c>
      <c r="E23" s="38" t="e">
        <f>D23/13/G3</f>
        <v>#DIV/0!</v>
      </c>
      <c r="F23" s="38">
        <f>D23/13/F3</f>
        <v>0.99362424443156416</v>
      </c>
      <c r="G23" s="38"/>
    </row>
    <row r="24" spans="1:7" ht="20.25" customHeight="1" thickBot="1" x14ac:dyDescent="0.35">
      <c r="A24" s="8"/>
      <c r="B24" s="41" t="s">
        <v>36</v>
      </c>
      <c r="C24" s="29"/>
      <c r="D24" s="42">
        <v>24369.3</v>
      </c>
      <c r="E24" s="42" t="e">
        <f>D24/G3/12</f>
        <v>#DIV/0!</v>
      </c>
      <c r="F24" s="73">
        <f>D24/12/F3</f>
        <v>0.13662372174381054</v>
      </c>
      <c r="G24" s="73"/>
    </row>
    <row r="25" spans="1:7" ht="19.8" customHeight="1" thickBot="1" x14ac:dyDescent="0.35">
      <c r="A25" s="18">
        <v>3</v>
      </c>
      <c r="B25" s="43" t="s">
        <v>39</v>
      </c>
      <c r="C25" s="44" t="s">
        <v>9</v>
      </c>
      <c r="D25" s="45">
        <v>60000</v>
      </c>
      <c r="E25" s="45" t="e">
        <f>#REF!+E26</f>
        <v>#REF!</v>
      </c>
      <c r="F25" s="45">
        <v>0.31</v>
      </c>
      <c r="G25" s="45">
        <v>0.33</v>
      </c>
    </row>
    <row r="26" spans="1:7" ht="19.8" customHeight="1" thickBot="1" x14ac:dyDescent="0.35">
      <c r="A26" s="10"/>
      <c r="B26" s="41" t="s">
        <v>14</v>
      </c>
      <c r="C26" s="46" t="s">
        <v>9</v>
      </c>
      <c r="D26" s="38">
        <v>60000</v>
      </c>
      <c r="E26" s="38" t="e">
        <f>D26/12/G3</f>
        <v>#DIV/0!</v>
      </c>
      <c r="F26" s="38">
        <v>0.31</v>
      </c>
      <c r="G26" s="38"/>
    </row>
    <row r="27" spans="1:7" ht="15.6" x14ac:dyDescent="0.3">
      <c r="A27" s="12">
        <v>4</v>
      </c>
      <c r="B27" s="47" t="s">
        <v>7</v>
      </c>
      <c r="C27" s="39" t="s">
        <v>9</v>
      </c>
      <c r="D27" s="32"/>
      <c r="E27" s="32"/>
      <c r="F27" s="32"/>
      <c r="G27" s="32"/>
    </row>
    <row r="28" spans="1:7" ht="15.6" x14ac:dyDescent="0.3">
      <c r="A28" s="15"/>
      <c r="B28" s="47" t="s">
        <v>8</v>
      </c>
      <c r="C28" s="48"/>
      <c r="D28" s="49"/>
      <c r="E28" s="49"/>
      <c r="F28" s="49"/>
      <c r="G28" s="49"/>
    </row>
    <row r="29" spans="1:7" ht="16.2" thickBot="1" x14ac:dyDescent="0.35">
      <c r="A29" s="14"/>
      <c r="B29" s="33" t="s">
        <v>19</v>
      </c>
      <c r="C29" s="48"/>
      <c r="D29" s="35">
        <f>D30+D31+D32+D35+D36+D39+D40+D41+D42+D43+D44+D45+D46</f>
        <v>988411.2699999999</v>
      </c>
      <c r="E29" s="35" t="e">
        <f>D29/12/G3</f>
        <v>#DIV/0!</v>
      </c>
      <c r="F29" s="35">
        <f>F30+F31+F32+F35+F36+F39+F40+F41+F42+F43+F44+F45+F46</f>
        <v>5.5414158929852881</v>
      </c>
      <c r="G29" s="35">
        <v>3.73</v>
      </c>
    </row>
    <row r="30" spans="1:7" ht="15.6" x14ac:dyDescent="0.3">
      <c r="A30" s="16"/>
      <c r="B30" s="50" t="s">
        <v>15</v>
      </c>
      <c r="C30" s="51"/>
      <c r="D30" s="38">
        <v>474324.6</v>
      </c>
      <c r="E30" s="38" t="e">
        <f>D30/12/G3</f>
        <v>#DIV/0!</v>
      </c>
      <c r="F30" s="38">
        <f>D30/12/F3</f>
        <v>2.6592471743810546</v>
      </c>
      <c r="G30" s="38"/>
    </row>
    <row r="31" spans="1:7" ht="15.6" x14ac:dyDescent="0.3">
      <c r="A31" s="16"/>
      <c r="B31" s="55" t="s">
        <v>40</v>
      </c>
      <c r="C31" s="36"/>
      <c r="D31" s="67">
        <v>95899</v>
      </c>
      <c r="E31" s="38" t="e">
        <f>D31/12/G3</f>
        <v>#DIV/0!</v>
      </c>
      <c r="F31" s="38">
        <f>D31/12/F3</f>
        <v>0.53764688733405097</v>
      </c>
      <c r="G31" s="67"/>
    </row>
    <row r="32" spans="1:7" ht="15.6" x14ac:dyDescent="0.3">
      <c r="A32" s="16"/>
      <c r="B32" s="55" t="s">
        <v>50</v>
      </c>
      <c r="C32" s="48"/>
      <c r="D32" s="38">
        <v>10580.76</v>
      </c>
      <c r="E32" s="69" t="e">
        <f>D32/12/G3</f>
        <v>#DIV/0!</v>
      </c>
      <c r="F32" s="67">
        <f>D32/12/F3</f>
        <v>5.9319833153928955E-2</v>
      </c>
      <c r="G32" s="67"/>
    </row>
    <row r="33" spans="1:7" ht="0.6" customHeight="1" x14ac:dyDescent="0.3">
      <c r="A33" s="16"/>
      <c r="B33" s="55"/>
      <c r="C33" s="48"/>
      <c r="D33" s="69"/>
      <c r="E33" s="69" t="e">
        <f>D33/G3/12</f>
        <v>#DIV/0!</v>
      </c>
      <c r="F33" s="69"/>
      <c r="G33" s="67"/>
    </row>
    <row r="34" spans="1:7" ht="15.6" hidden="1" x14ac:dyDescent="0.3">
      <c r="A34" s="16"/>
      <c r="B34" s="55"/>
      <c r="C34" s="48"/>
      <c r="D34" s="69"/>
      <c r="E34" s="69"/>
      <c r="F34" s="69"/>
      <c r="G34" s="67"/>
    </row>
    <row r="35" spans="1:7" ht="15.6" x14ac:dyDescent="0.3">
      <c r="A35" s="16"/>
      <c r="B35" s="55" t="s">
        <v>41</v>
      </c>
      <c r="C35" s="48"/>
      <c r="D35" s="67">
        <v>13255.2</v>
      </c>
      <c r="E35" s="67"/>
      <c r="F35" s="67">
        <f>D35/12/F3</f>
        <v>7.4313778256189456E-2</v>
      </c>
      <c r="G35" s="67"/>
    </row>
    <row r="36" spans="1:7" ht="15.6" x14ac:dyDescent="0.3">
      <c r="A36" s="16"/>
      <c r="B36" s="55" t="s">
        <v>42</v>
      </c>
      <c r="C36" s="36"/>
      <c r="D36" s="67">
        <v>40440.71</v>
      </c>
      <c r="E36" s="38"/>
      <c r="F36" s="67">
        <f>D36/12/F3</f>
        <v>0.22672626255830641</v>
      </c>
      <c r="G36" s="38"/>
    </row>
    <row r="37" spans="1:7" ht="0.6" customHeight="1" x14ac:dyDescent="0.3">
      <c r="A37" s="16"/>
      <c r="B37" s="52"/>
      <c r="C37" s="36"/>
      <c r="D37" s="67"/>
      <c r="E37" s="38"/>
      <c r="F37" s="67"/>
      <c r="G37" s="67"/>
    </row>
    <row r="38" spans="1:7" ht="15" hidden="1" customHeight="1" thickBot="1" x14ac:dyDescent="0.35">
      <c r="A38" s="16"/>
      <c r="B38" s="53"/>
      <c r="C38" s="41"/>
      <c r="D38" s="67"/>
      <c r="E38" s="38" t="e">
        <f>D38/12/G3</f>
        <v>#DIV/0!</v>
      </c>
      <c r="F38" s="67"/>
      <c r="G38" s="67">
        <v>0.01</v>
      </c>
    </row>
    <row r="39" spans="1:7" ht="15" customHeight="1" thickBot="1" x14ac:dyDescent="0.35">
      <c r="A39" s="16"/>
      <c r="B39" s="76" t="s">
        <v>43</v>
      </c>
      <c r="C39" s="40"/>
      <c r="D39" s="49">
        <v>19231</v>
      </c>
      <c r="E39" s="38"/>
      <c r="F39" s="67">
        <f>D39/12/F3</f>
        <v>0.10781642447075708</v>
      </c>
      <c r="G39" s="67"/>
    </row>
    <row r="40" spans="1:7" ht="15" customHeight="1" thickBot="1" x14ac:dyDescent="0.35">
      <c r="A40" s="16"/>
      <c r="B40" s="76" t="s">
        <v>44</v>
      </c>
      <c r="C40" s="40"/>
      <c r="D40" s="49">
        <v>84000</v>
      </c>
      <c r="E40" s="38"/>
      <c r="F40" s="67">
        <f>D40/12/F3</f>
        <v>0.47093649085037675</v>
      </c>
      <c r="G40" s="67"/>
    </row>
    <row r="41" spans="1:7" ht="15" customHeight="1" thickBot="1" x14ac:dyDescent="0.35">
      <c r="A41" s="16"/>
      <c r="B41" s="76" t="s">
        <v>45</v>
      </c>
      <c r="C41" s="40"/>
      <c r="D41" s="49">
        <v>21300</v>
      </c>
      <c r="E41" s="38"/>
      <c r="F41" s="67">
        <f>D41/12/F3</f>
        <v>0.11941603875134553</v>
      </c>
      <c r="G41" s="67"/>
    </row>
    <row r="42" spans="1:7" ht="15" customHeight="1" thickBot="1" x14ac:dyDescent="0.35">
      <c r="A42" s="16"/>
      <c r="B42" s="76" t="s">
        <v>46</v>
      </c>
      <c r="C42" s="40"/>
      <c r="D42" s="49">
        <v>24090</v>
      </c>
      <c r="E42" s="38"/>
      <c r="F42" s="67">
        <f>D42/12/F3</f>
        <v>0.13505785791173305</v>
      </c>
      <c r="G42" s="67"/>
    </row>
    <row r="43" spans="1:7" ht="15" customHeight="1" thickBot="1" x14ac:dyDescent="0.35">
      <c r="A43" s="16"/>
      <c r="B43" s="76" t="s">
        <v>47</v>
      </c>
      <c r="C43" s="40"/>
      <c r="D43" s="49">
        <v>87100</v>
      </c>
      <c r="E43" s="38"/>
      <c r="F43" s="67">
        <f>D43/12/F3</f>
        <v>0.48831628991747394</v>
      </c>
      <c r="G43" s="67"/>
    </row>
    <row r="44" spans="1:7" ht="15" customHeight="1" thickBot="1" x14ac:dyDescent="0.35">
      <c r="A44" s="16"/>
      <c r="B44" s="76" t="s">
        <v>49</v>
      </c>
      <c r="C44" s="40"/>
      <c r="D44" s="49">
        <v>31080</v>
      </c>
      <c r="E44" s="38"/>
      <c r="F44" s="67">
        <f>D44/12/F3</f>
        <v>0.17424650161463939</v>
      </c>
      <c r="G44" s="67"/>
    </row>
    <row r="45" spans="1:7" ht="15" customHeight="1" thickBot="1" x14ac:dyDescent="0.35">
      <c r="A45" s="16"/>
      <c r="B45" s="76" t="s">
        <v>48</v>
      </c>
      <c r="C45" s="41"/>
      <c r="D45" s="49">
        <v>75110</v>
      </c>
      <c r="E45" s="38"/>
      <c r="F45" s="67">
        <f>D45/12/F3</f>
        <v>0.42109571223537856</v>
      </c>
      <c r="G45" s="67"/>
    </row>
    <row r="46" spans="1:7" ht="15" customHeight="1" thickBot="1" x14ac:dyDescent="0.35">
      <c r="A46" s="16"/>
      <c r="B46" s="76" t="s">
        <v>51</v>
      </c>
      <c r="C46" s="41"/>
      <c r="D46" s="49">
        <v>12000</v>
      </c>
      <c r="E46" s="38"/>
      <c r="F46" s="67">
        <f>D46/12/F3</f>
        <v>6.727664155005382E-2</v>
      </c>
      <c r="G46" s="67"/>
    </row>
    <row r="47" spans="1:7" ht="16.2" thickBot="1" x14ac:dyDescent="0.35">
      <c r="A47" s="9">
        <v>5</v>
      </c>
      <c r="B47" s="43" t="s">
        <v>12</v>
      </c>
      <c r="C47" s="56" t="s">
        <v>9</v>
      </c>
      <c r="D47" s="32">
        <f>D48+D49+D50+D51+D52+D53</f>
        <v>907542.50000000012</v>
      </c>
      <c r="E47" s="32" t="e">
        <f>E48+E50+E51+E52+E53</f>
        <v>#DIV/0!</v>
      </c>
      <c r="F47" s="32">
        <f>F48+F49+F50+F51+F52+F53</f>
        <v>5.0880342886616425</v>
      </c>
      <c r="G47" s="32">
        <v>6.8</v>
      </c>
    </row>
    <row r="48" spans="1:7" ht="18.600000000000001" customHeight="1" x14ac:dyDescent="0.3">
      <c r="A48" s="4"/>
      <c r="B48" s="50" t="s">
        <v>28</v>
      </c>
      <c r="C48" s="51"/>
      <c r="D48" s="54">
        <v>283125.90000000002</v>
      </c>
      <c r="E48" s="54" t="e">
        <f>D48/G3/12</f>
        <v>#DIV/0!</v>
      </c>
      <c r="F48" s="54">
        <f>D48/12/F3</f>
        <v>1.5873133073196986</v>
      </c>
      <c r="G48" s="54"/>
    </row>
    <row r="49" spans="1:7" ht="18.600000000000001" customHeight="1" x14ac:dyDescent="0.3">
      <c r="A49" s="4"/>
      <c r="B49" s="55" t="s">
        <v>52</v>
      </c>
      <c r="C49" s="36"/>
      <c r="D49" s="38">
        <v>354577.02</v>
      </c>
      <c r="E49" s="38"/>
      <c r="F49" s="38">
        <f>D49/12/F3</f>
        <v>1.9878959230355222</v>
      </c>
      <c r="G49" s="38"/>
    </row>
    <row r="50" spans="1:7" ht="22.2" customHeight="1" x14ac:dyDescent="0.3">
      <c r="A50" s="4"/>
      <c r="B50" s="55" t="s">
        <v>27</v>
      </c>
      <c r="C50" s="36"/>
      <c r="D50" s="67">
        <v>15428.77</v>
      </c>
      <c r="E50" s="38" t="e">
        <f>D50/12/G3</f>
        <v>#DIV/0!</v>
      </c>
      <c r="F50" s="67">
        <f>D50/12/F3</f>
        <v>8.6499652404018662E-2</v>
      </c>
      <c r="G50" s="67"/>
    </row>
    <row r="51" spans="1:7" ht="22.2" customHeight="1" x14ac:dyDescent="0.3">
      <c r="A51" s="4"/>
      <c r="B51" s="55" t="s">
        <v>53</v>
      </c>
      <c r="C51" s="36"/>
      <c r="D51" s="67">
        <v>120808.64</v>
      </c>
      <c r="E51" s="38" t="e">
        <f>D51/G3/12</f>
        <v>#DIV/0!</v>
      </c>
      <c r="F51" s="67">
        <f>D51/12/F3</f>
        <v>0.67729996411912452</v>
      </c>
      <c r="G51" s="67"/>
    </row>
    <row r="52" spans="1:7" ht="22.2" customHeight="1" x14ac:dyDescent="0.3">
      <c r="A52" s="4"/>
      <c r="B52" s="55" t="s">
        <v>54</v>
      </c>
      <c r="C52" s="36"/>
      <c r="D52" s="67">
        <v>91002.63</v>
      </c>
      <c r="E52" s="38" t="e">
        <f>D52/G3/12</f>
        <v>#DIV/0!</v>
      </c>
      <c r="F52" s="67">
        <f>D52/12/F3</f>
        <v>0.51019594321851458</v>
      </c>
      <c r="G52" s="67"/>
    </row>
    <row r="53" spans="1:7" ht="18.600000000000001" customHeight="1" thickBot="1" x14ac:dyDescent="0.35">
      <c r="A53" s="4"/>
      <c r="B53" s="36" t="s">
        <v>55</v>
      </c>
      <c r="C53" s="36"/>
      <c r="D53" s="38">
        <v>42599.54</v>
      </c>
      <c r="E53" s="38" t="e">
        <f>D53/12/G3</f>
        <v>#DIV/0!</v>
      </c>
      <c r="F53" s="38">
        <f>D53/12/F3</f>
        <v>0.23882949856476499</v>
      </c>
      <c r="G53" s="38"/>
    </row>
    <row r="54" spans="1:7" ht="18.600000000000001" customHeight="1" thickBot="1" x14ac:dyDescent="0.35">
      <c r="A54" s="9">
        <v>7</v>
      </c>
      <c r="B54" s="43" t="s">
        <v>58</v>
      </c>
      <c r="C54" s="43" t="s">
        <v>9</v>
      </c>
      <c r="D54" s="45">
        <f>D55+D56</f>
        <v>101918.83</v>
      </c>
      <c r="E54" s="45"/>
      <c r="F54" s="45">
        <f>F55+F56</f>
        <v>0.57139638275923943</v>
      </c>
      <c r="G54" s="45">
        <v>0.55000000000000004</v>
      </c>
    </row>
    <row r="55" spans="1:7" ht="18.600000000000001" customHeight="1" thickBot="1" x14ac:dyDescent="0.35">
      <c r="A55" s="9"/>
      <c r="B55" s="77" t="s">
        <v>57</v>
      </c>
      <c r="C55" s="43"/>
      <c r="D55" s="78">
        <v>86595.94</v>
      </c>
      <c r="E55" s="45"/>
      <c r="F55" s="78">
        <f>D55/12/F3</f>
        <v>0.48549033458916402</v>
      </c>
      <c r="G55" s="45"/>
    </row>
    <row r="56" spans="1:7" ht="18.600000000000001" customHeight="1" thickBot="1" x14ac:dyDescent="0.35">
      <c r="A56" s="9"/>
      <c r="B56" s="68" t="s">
        <v>56</v>
      </c>
      <c r="C56" s="43"/>
      <c r="D56" s="78">
        <v>15322.89</v>
      </c>
      <c r="E56" s="45"/>
      <c r="F56" s="78">
        <f>D56/12/F3</f>
        <v>8.5906048170075355E-2</v>
      </c>
      <c r="G56" s="45"/>
    </row>
    <row r="57" spans="1:7" ht="24.6" customHeight="1" thickBot="1" x14ac:dyDescent="0.35">
      <c r="A57" s="9">
        <v>8</v>
      </c>
      <c r="B57" s="43" t="s">
        <v>20</v>
      </c>
      <c r="C57" s="43" t="s">
        <v>9</v>
      </c>
      <c r="D57" s="45">
        <v>469007.7</v>
      </c>
      <c r="E57" s="45" t="e">
        <f>D57/12/G3</f>
        <v>#DIV/0!</v>
      </c>
      <c r="F57" s="45">
        <f>D57/12/F3</f>
        <v>2.6294385764262649</v>
      </c>
      <c r="G57" s="45">
        <v>3.1</v>
      </c>
    </row>
    <row r="58" spans="1:7" ht="19.2" customHeight="1" thickBot="1" x14ac:dyDescent="0.35">
      <c r="A58" s="61"/>
      <c r="B58" s="70" t="s">
        <v>24</v>
      </c>
      <c r="C58" s="62" t="s">
        <v>9</v>
      </c>
      <c r="D58" s="63">
        <f>D57+D54+D47+D29+D25+D15+D6</f>
        <v>3762362.2500000005</v>
      </c>
      <c r="E58" s="63" t="e">
        <f>E6+E15+E25+E29+E47+E57</f>
        <v>#DIV/0!</v>
      </c>
      <c r="F58" s="63">
        <f>F57+F54+F47+F29+F25+F15+F6</f>
        <v>20.850899562011811</v>
      </c>
      <c r="G58" s="63">
        <f>G57+G54+G47+G29+G25+G15+G6</f>
        <v>19.43</v>
      </c>
    </row>
    <row r="59" spans="1:7" ht="16.2" thickBot="1" x14ac:dyDescent="0.35">
      <c r="A59" s="18">
        <v>9</v>
      </c>
      <c r="B59" s="71" t="s">
        <v>22</v>
      </c>
      <c r="C59" s="57"/>
      <c r="D59" s="45">
        <v>44200</v>
      </c>
      <c r="E59" s="58" t="e">
        <f>D59/12/G3</f>
        <v>#DIV/0!</v>
      </c>
      <c r="F59" s="45">
        <f>D59/12/F3</f>
        <v>0.24780229637603157</v>
      </c>
      <c r="G59" s="74">
        <v>0.27</v>
      </c>
    </row>
    <row r="60" spans="1:7" ht="16.2" hidden="1" thickBot="1" x14ac:dyDescent="0.35">
      <c r="A60" s="9"/>
      <c r="B60" s="33"/>
      <c r="C60" s="44"/>
      <c r="D60" s="59"/>
      <c r="E60" s="59"/>
      <c r="F60" s="59"/>
      <c r="G60" s="75"/>
    </row>
    <row r="61" spans="1:7" ht="21" customHeight="1" thickBot="1" x14ac:dyDescent="0.35">
      <c r="A61" s="14">
        <v>8</v>
      </c>
      <c r="B61" s="43" t="s">
        <v>16</v>
      </c>
      <c r="C61" s="40"/>
      <c r="D61" s="35">
        <v>129827</v>
      </c>
      <c r="E61" s="35" t="e">
        <f>D61/12/G3</f>
        <v>#DIV/0!</v>
      </c>
      <c r="F61" s="35">
        <f>D61/12/F3</f>
        <v>0.72786037854323637</v>
      </c>
      <c r="G61" s="35">
        <v>0.6</v>
      </c>
    </row>
    <row r="62" spans="1:7" ht="21" customHeight="1" thickBot="1" x14ac:dyDescent="0.35">
      <c r="A62" s="9">
        <v>9</v>
      </c>
      <c r="B62" s="60" t="s">
        <v>17</v>
      </c>
      <c r="C62" s="56" t="s">
        <v>11</v>
      </c>
      <c r="D62" s="45">
        <v>53408.52</v>
      </c>
      <c r="E62" s="45">
        <v>0.3</v>
      </c>
      <c r="F62" s="45">
        <f>D62/12/F3</f>
        <v>0.29942882131324006</v>
      </c>
      <c r="G62" s="45">
        <v>0.3</v>
      </c>
    </row>
    <row r="63" spans="1:7" ht="18.600000000000001" customHeight="1" thickBot="1" x14ac:dyDescent="0.35">
      <c r="A63" s="61"/>
      <c r="B63" s="64" t="s">
        <v>10</v>
      </c>
      <c r="C63" s="62" t="s">
        <v>11</v>
      </c>
      <c r="D63" s="63">
        <f>D58+D61+D59+D62</f>
        <v>3989797.7700000005</v>
      </c>
      <c r="E63" s="63" t="e">
        <f>E58+E61+E62</f>
        <v>#DIV/0!</v>
      </c>
      <c r="F63" s="63">
        <f>F58+F59+F61+F62</f>
        <v>22.12599105824432</v>
      </c>
      <c r="G63" s="63">
        <f>G58+G59+G61+G62</f>
        <v>20.6</v>
      </c>
    </row>
    <row r="64" spans="1:7" x14ac:dyDescent="0.25">
      <c r="E64" s="19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2020-03-31T08:51:43Z</cp:lastPrinted>
  <dcterms:created xsi:type="dcterms:W3CDTF">2011-07-12T11:42:04Z</dcterms:created>
  <dcterms:modified xsi:type="dcterms:W3CDTF">2020-03-31T08:53:03Z</dcterms:modified>
</cp:coreProperties>
</file>